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9495"/>
  </bookViews>
  <sheets>
    <sheet name="Durov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2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F3" i="1"/>
  <c r="G3" i="1"/>
  <c r="H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H2" i="1"/>
  <c r="G2" i="1"/>
  <c r="F2" i="1"/>
  <c r="Q15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Q14" i="1"/>
  <c r="Q16" i="1"/>
  <c r="Q3" i="1"/>
  <c r="Q4" i="1"/>
  <c r="Q5" i="1"/>
  <c r="Q6" i="1"/>
  <c r="Q7" i="1"/>
  <c r="Q8" i="1"/>
  <c r="Q9" i="1"/>
  <c r="Q10" i="1"/>
  <c r="Q11" i="1"/>
  <c r="Q12" i="1"/>
  <c r="Q13" i="1"/>
  <c r="Q2" i="1"/>
</calcChain>
</file>

<file path=xl/sharedStrings.xml><?xml version="1.0" encoding="utf-8"?>
<sst xmlns="http://schemas.openxmlformats.org/spreadsheetml/2006/main" count="39" uniqueCount="39">
  <si>
    <t>ID</t>
  </si>
  <si>
    <t>Ca (mg/l)</t>
  </si>
  <si>
    <t>Mg (mg/l)</t>
  </si>
  <si>
    <t>Na (mg/l)</t>
  </si>
  <si>
    <t>K (mg/l)</t>
  </si>
  <si>
    <t>HCO3 (mg/l)</t>
  </si>
  <si>
    <t>Cl (mg/l)</t>
  </si>
  <si>
    <t>SO4 (mg/l)</t>
  </si>
  <si>
    <t>NO3 (mg/l)</t>
  </si>
  <si>
    <t>Cation Rect</t>
  </si>
  <si>
    <t>Anion Rect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</si>
  <si>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</si>
  <si>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</si>
  <si>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</si>
  <si>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</si>
  <si>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</si>
  <si>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</si>
  <si>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</si>
  <si>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</si>
  <si>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</si>
  <si>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</si>
  <si>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</si>
  <si>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</si>
  <si>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Ca (meq%)</t>
  </si>
  <si>
    <t>Mg (meq%)</t>
  </si>
  <si>
    <t>Na + K (meq%)</t>
  </si>
  <si>
    <t>HCO3 (meq%)</t>
  </si>
  <si>
    <t>SO4 (meq%)</t>
  </si>
  <si>
    <t>CL+NO3 (meq%)</t>
  </si>
  <si>
    <t>** Note, Columns B, C, D, E, I, J, K, and L must be input using mg/l or ppm</t>
  </si>
  <si>
    <t>** Do not change the equations in Columns F, G, or H - these are used for the cation ternary diagram</t>
  </si>
  <si>
    <t>** Do not change the equations in Columns M, N, or O - these are used for the anion ternary diagram</t>
  </si>
  <si>
    <t>** Do not change the equations in Columns P or Q - these are used for the rectangular portion of the Durov diagram</t>
  </si>
  <si>
    <t>Ca SO4</t>
  </si>
  <si>
    <t>Mg HCO3</t>
  </si>
  <si>
    <t>Na+K ClNO3</t>
  </si>
  <si>
    <t>TDS (mg/l)</t>
  </si>
  <si>
    <t>** TDS must be in mg/l - currently calculated from B, C, D, E, I, J, K, L. If recorded separately, type in the TDS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</si>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</sst>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ont="1"/>
    <xf numFmtId="0" fontId="1" fillId="0" borderId="0" xfId="1" applyFont="1" applyProtection="1">
      <protection locked="0"/>
    </xf>
    <xf numFmtId="2" fontId="1" fillId="2" borderId="0" xfId="1" applyNumberFormat="1" applyFont="1" applyFill="1" applyProtection="1"/>
    <xf numFmtId="0" fontId="2" fillId="0" borderId="0" xfId="1" applyFont="1"/>
    <xf numFmtId="0" fontId="2" fillId="0" borderId="0" xfId="1" applyFont="1" applyFill="1"/>
    <xf numFmtId="2" fontId="1" fillId="3" borderId="0" xfId="1" applyNumberFormat="1" applyFont="1" applyFill="1"/>
    <xf numFmtId="0" fontId="0" fillId="0" borderId="0" xfId="0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1" fillId="4" borderId="0" xfId="1" applyFont="1" applyFill="1"/>
    <xf numFmtId="0" fontId="0" fillId="5" borderId="0" xfId="0" applyFill="1"/>
    <xf numFmtId="2" fontId="1" fillId="3" borderId="0" xfId="1" applyNumberFormat="1" applyFont="1" applyFill="1" applyProtection="1"/>
    <xf numFmtId="2" fontId="1" fillId="6" borderId="0" xfId="1" applyNumberFormat="1" applyFont="1" applyFill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/>
  </sheetViews>
  <sheetFormatPr defaultRowHeight="15" x14ac:dyDescent="0.25"/>
  <cols>
    <col min="6" max="6" width="11.5703125" bestFit="1" customWidth="1"/>
    <col min="7" max="7" width="10.5703125" bestFit="1" customWidth="1"/>
    <col min="8" max="8" width="14" bestFit="1" customWidth="1"/>
    <col min="9" max="9" width="11.28515625" bestFit="1" customWidth="1"/>
    <col min="13" max="13" width="13.140625" bestFit="1" customWidth="1"/>
    <col min="14" max="14" width="11.7109375" bestFit="1" customWidth="1"/>
    <col min="15" max="15" width="15.28515625" bestFit="1" customWidth="1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23</v>
      </c>
      <c r="G1" s="1" t="s">
        <v>24</v>
      </c>
      <c r="H1" s="1" t="s">
        <v>25</v>
      </c>
      <c r="I1" s="2" t="s">
        <v>5</v>
      </c>
      <c r="J1" s="2" t="s">
        <v>6</v>
      </c>
      <c r="K1" s="2" t="s">
        <v>7</v>
      </c>
      <c r="L1" s="2" t="s">
        <v>8</v>
      </c>
      <c r="M1" s="4" t="s">
        <v>26</v>
      </c>
      <c r="N1" s="4" t="s">
        <v>27</v>
      </c>
      <c r="O1" s="4" t="s">
        <v>28</v>
      </c>
      <c r="P1" s="1" t="s">
        <v>9</v>
      </c>
      <c r="Q1" s="1" t="s">
        <v>10</v>
      </c>
      <c r="R1" s="4" t="s">
        <v>36</v>
      </c>
      <c r="S1" s="5" t="s">
        <v>38</v>
      </c>
    </row>
    <row r="2" spans="1:19" x14ac:dyDescent="0.25">
      <c r="A2" s="2" t="s">
        <v>11</v>
      </c>
      <c r="B2" s="2">
        <v>100</v>
      </c>
      <c r="C2" s="2">
        <v>37.200000000000003</v>
      </c>
      <c r="D2" s="2">
        <v>184</v>
      </c>
      <c r="E2" s="2">
        <v>8.1999999999999993</v>
      </c>
      <c r="F2" s="3">
        <f>100*(B2*2/40.078)/((B2*2/40.078)+(C2*2/24.305)+(D2/22.9897)+(E2/39.0983))</f>
        <v>30.681631139233922</v>
      </c>
      <c r="G2" s="3">
        <f>100*(C2*2/24.305)/((B2*2/40.078)+(C2*2/24.305)+(D2/22.9897)+(E2/39.0983))</f>
        <v>18.820527856858128</v>
      </c>
      <c r="H2" s="3">
        <f>100*((D2/22.9897)+(E2/39.0983))/((B2*2/40.078)+(C2*2/24.305)+(D2/22.9897)+(E2/39.0983))</f>
        <v>50.497841003907944</v>
      </c>
      <c r="I2" s="2">
        <v>110</v>
      </c>
      <c r="J2" s="2">
        <v>330</v>
      </c>
      <c r="K2" s="2">
        <v>307</v>
      </c>
      <c r="L2" s="2">
        <v>18</v>
      </c>
      <c r="M2" s="12">
        <f>100*(I2/61.0168)/((I2/61.0168)+(J2/35.453)+(K2*2/96.0626)+(L2/62.0049))</f>
        <v>10.132062376464157</v>
      </c>
      <c r="N2" s="6">
        <f>100*(K2*2/96.0626)/((I2/61.0168)+(J2/35.453)+(K2*2/96.0626)+(L2/62.0049))</f>
        <v>35.922671873048898</v>
      </c>
      <c r="O2" s="6">
        <f>100*((J2/35.453)+(L2/62.0049))/((I2/61.0168)+(J2/35.453)+(K2*2/96.0626)+(L2/62.0049))</f>
        <v>53.945265750486939</v>
      </c>
      <c r="P2" s="13">
        <f>((H2)+(100-F2))/2</f>
        <v>59.908104932337011</v>
      </c>
      <c r="Q2" s="13">
        <f>(M2+(100-O2))/2</f>
        <v>28.093398312988608</v>
      </c>
      <c r="R2" s="10">
        <f>SUM(B2:E2)+SUM(I2:L2)</f>
        <v>1094.4000000000001</v>
      </c>
      <c r="S2" s="11">
        <v>6.6</v>
      </c>
    </row>
    <row r="3" spans="1:19" x14ac:dyDescent="0.25">
      <c r="A3" s="2" t="s">
        <v>12</v>
      </c>
      <c r="B3" s="2">
        <v>60</v>
      </c>
      <c r="C3" s="2">
        <v>37.200000000000003</v>
      </c>
      <c r="D3" s="2">
        <v>185</v>
      </c>
      <c r="E3" s="2">
        <v>12.5</v>
      </c>
      <c r="F3" s="3">
        <f t="shared" ref="F3:F16" si="0">100*(B3*2/40.078)/((B3*2/40.078)+(C3*2/24.305)+(D3/22.9897)+(E3/39.0983))</f>
        <v>20.760998742382132</v>
      </c>
      <c r="G3" s="3">
        <f t="shared" ref="G3:G16" si="1">100*(C3*2/24.305)/((B3*2/40.078)+(C3*2/24.305)+(D3/22.9897)+(E3/39.0983))</f>
        <v>21.225129426466101</v>
      </c>
      <c r="H3" s="3">
        <f t="shared" ref="H3:H16" si="2">100*((D3/22.9897)+(E3/39.0983))/((B3*2/40.078)+(C3*2/24.305)+(D3/22.9897)+(E3/39.0983))</f>
        <v>58.013871831151775</v>
      </c>
      <c r="I3" s="2">
        <v>120</v>
      </c>
      <c r="J3" s="2">
        <v>266</v>
      </c>
      <c r="K3" s="2">
        <v>283</v>
      </c>
      <c r="L3" s="2">
        <v>27.9</v>
      </c>
      <c r="M3" s="12">
        <f t="shared" ref="M3:M16" si="3">100*(I3/61.0168)/((I3/61.0168)+(J3/35.453)+(K3*2/96.0626)+(L3/62.0049))</f>
        <v>12.438220247284576</v>
      </c>
      <c r="N3" s="6">
        <f t="shared" ref="N3:N16" si="4">100*(K3*2/96.0626)/((I3/61.0168)+(J3/35.453)+(K3*2/96.0626)+(L3/62.0049))</f>
        <v>37.263918251087894</v>
      </c>
      <c r="O3" s="6">
        <f t="shared" ref="O3:O16" si="5">100*((J3/35.453)+(L3/62.0049))/((I3/61.0168)+(J3/35.453)+(K3*2/96.0626)+(L3/62.0049))</f>
        <v>50.297861501627544</v>
      </c>
      <c r="P3" s="13">
        <f t="shared" ref="P2:P16" si="6">((H3)+(100-F3))/2</f>
        <v>68.626436544384831</v>
      </c>
      <c r="Q3" s="13">
        <f t="shared" ref="Q3:Q16" si="7">(M3+(100-O3))/2</f>
        <v>31.070179372828516</v>
      </c>
      <c r="R3" s="10">
        <f t="shared" ref="R3:R16" si="8">SUM(B3:E3)+SUM(I3:L3)</f>
        <v>991.59999999999991</v>
      </c>
      <c r="S3" s="11">
        <v>6.8</v>
      </c>
    </row>
    <row r="4" spans="1:19" x14ac:dyDescent="0.25">
      <c r="A4" s="2" t="s">
        <v>13</v>
      </c>
      <c r="B4" s="2">
        <v>68</v>
      </c>
      <c r="C4" s="2">
        <v>39.6</v>
      </c>
      <c r="D4" s="2">
        <v>196</v>
      </c>
      <c r="E4" s="2">
        <v>8.6</v>
      </c>
      <c r="F4" s="3">
        <f t="shared" si="0"/>
        <v>22.0385499495452</v>
      </c>
      <c r="G4" s="3">
        <f t="shared" si="1"/>
        <v>21.163120510887225</v>
      </c>
      <c r="H4" s="3">
        <f t="shared" si="2"/>
        <v>56.798329539567568</v>
      </c>
      <c r="I4" s="2">
        <v>112</v>
      </c>
      <c r="J4" s="2">
        <v>309</v>
      </c>
      <c r="K4" s="2">
        <v>288</v>
      </c>
      <c r="L4" s="2">
        <v>22.9</v>
      </c>
      <c r="M4" s="12">
        <f t="shared" si="3"/>
        <v>10.850554022749195</v>
      </c>
      <c r="N4" s="6">
        <f t="shared" si="4"/>
        <v>35.444713059178071</v>
      </c>
      <c r="O4" s="6">
        <f t="shared" si="5"/>
        <v>53.704732918072729</v>
      </c>
      <c r="P4" s="13">
        <f t="shared" si="6"/>
        <v>67.379889795011181</v>
      </c>
      <c r="Q4" s="13">
        <f t="shared" si="7"/>
        <v>28.572910552338232</v>
      </c>
      <c r="R4" s="10">
        <f t="shared" si="8"/>
        <v>1044.0999999999999</v>
      </c>
      <c r="S4" s="11">
        <v>7.1</v>
      </c>
    </row>
    <row r="5" spans="1:19" x14ac:dyDescent="0.25">
      <c r="A5" s="2" t="s">
        <v>14</v>
      </c>
      <c r="B5" s="2">
        <v>96.2</v>
      </c>
      <c r="C5" s="2">
        <v>24.9</v>
      </c>
      <c r="D5" s="2">
        <v>70.8</v>
      </c>
      <c r="E5" s="2">
        <v>7.4</v>
      </c>
      <c r="F5" s="3">
        <f t="shared" si="0"/>
        <v>47.444143945040445</v>
      </c>
      <c r="G5" s="3">
        <f t="shared" si="1"/>
        <v>20.249639942856458</v>
      </c>
      <c r="H5" s="3">
        <f t="shared" si="2"/>
        <v>32.306216112103115</v>
      </c>
      <c r="I5" s="2">
        <v>65</v>
      </c>
      <c r="J5" s="2">
        <v>227</v>
      </c>
      <c r="K5" s="2">
        <v>173</v>
      </c>
      <c r="L5" s="2">
        <v>22.3</v>
      </c>
      <c r="M5" s="12">
        <f t="shared" si="3"/>
        <v>9.3203722063961756</v>
      </c>
      <c r="N5" s="6">
        <f t="shared" si="4"/>
        <v>31.513097188349295</v>
      </c>
      <c r="O5" s="6">
        <f t="shared" si="5"/>
        <v>59.166530605254522</v>
      </c>
      <c r="P5" s="13">
        <f t="shared" si="6"/>
        <v>42.431036083531339</v>
      </c>
      <c r="Q5" s="13">
        <f t="shared" si="7"/>
        <v>25.076920800570825</v>
      </c>
      <c r="R5" s="10">
        <f t="shared" si="8"/>
        <v>686.6</v>
      </c>
      <c r="S5" s="11">
        <v>7.4</v>
      </c>
    </row>
    <row r="6" spans="1:19" x14ac:dyDescent="0.25">
      <c r="A6" s="2" t="s">
        <v>15</v>
      </c>
      <c r="B6" s="2">
        <v>123</v>
      </c>
      <c r="C6" s="2">
        <v>35.700000000000003</v>
      </c>
      <c r="D6" s="2">
        <v>177</v>
      </c>
      <c r="E6" s="2">
        <v>15.2</v>
      </c>
      <c r="F6" s="3">
        <f t="shared" si="0"/>
        <v>35.761987741927356</v>
      </c>
      <c r="G6" s="3">
        <f t="shared" si="1"/>
        <v>17.115719883171167</v>
      </c>
      <c r="H6" s="3">
        <f t="shared" si="2"/>
        <v>47.122292374901484</v>
      </c>
      <c r="I6" s="2">
        <v>100</v>
      </c>
      <c r="J6" s="2">
        <v>288</v>
      </c>
      <c r="K6" s="2">
        <v>384</v>
      </c>
      <c r="L6" s="2">
        <v>57.7</v>
      </c>
      <c r="M6" s="12">
        <f t="shared" si="3"/>
        <v>8.7699098893059393</v>
      </c>
      <c r="N6" s="6">
        <f t="shared" si="4"/>
        <v>42.781050208880508</v>
      </c>
      <c r="O6" s="6">
        <f t="shared" si="5"/>
        <v>48.449039901813542</v>
      </c>
      <c r="P6" s="13">
        <f t="shared" si="6"/>
        <v>55.680152316487067</v>
      </c>
      <c r="Q6" s="13">
        <f t="shared" si="7"/>
        <v>30.1604349937462</v>
      </c>
      <c r="R6" s="10">
        <f t="shared" si="8"/>
        <v>1180.5999999999999</v>
      </c>
      <c r="S6" s="11">
        <v>6.6</v>
      </c>
    </row>
    <row r="7" spans="1:19" x14ac:dyDescent="0.25">
      <c r="A7" s="2" t="s">
        <v>16</v>
      </c>
      <c r="B7" s="2">
        <v>86.4</v>
      </c>
      <c r="C7" s="2">
        <v>71.2</v>
      </c>
      <c r="D7" s="2">
        <v>312</v>
      </c>
      <c r="E7" s="2">
        <v>14.8</v>
      </c>
      <c r="F7" s="3">
        <f t="shared" si="0"/>
        <v>17.875370088014211</v>
      </c>
      <c r="G7" s="3">
        <f t="shared" si="1"/>
        <v>24.290234570116489</v>
      </c>
      <c r="H7" s="3">
        <f t="shared" si="2"/>
        <v>57.834395341869303</v>
      </c>
      <c r="I7" s="2">
        <v>134</v>
      </c>
      <c r="J7" s="2">
        <v>508</v>
      </c>
      <c r="K7" s="2">
        <v>336</v>
      </c>
      <c r="L7" s="2">
        <v>34.1</v>
      </c>
      <c r="M7" s="12">
        <f t="shared" si="3"/>
        <v>9.1237447281476385</v>
      </c>
      <c r="N7" s="6">
        <f t="shared" si="4"/>
        <v>29.062481312691816</v>
      </c>
      <c r="O7" s="6">
        <f t="shared" si="5"/>
        <v>61.813773959160535</v>
      </c>
      <c r="P7" s="13">
        <f t="shared" si="6"/>
        <v>69.979512626927544</v>
      </c>
      <c r="Q7" s="13">
        <f t="shared" si="7"/>
        <v>23.65498538449355</v>
      </c>
      <c r="R7" s="10">
        <f t="shared" si="8"/>
        <v>1496.5</v>
      </c>
      <c r="S7" s="11">
        <v>6.6</v>
      </c>
    </row>
    <row r="8" spans="1:19" x14ac:dyDescent="0.25">
      <c r="A8" s="2" t="s">
        <v>17</v>
      </c>
      <c r="B8" s="2">
        <v>272</v>
      </c>
      <c r="C8" s="2">
        <v>94.4</v>
      </c>
      <c r="D8" s="2">
        <v>607</v>
      </c>
      <c r="E8" s="2">
        <v>17.8</v>
      </c>
      <c r="F8" s="3">
        <f t="shared" si="0"/>
        <v>28.160928921321659</v>
      </c>
      <c r="G8" s="3">
        <f t="shared" si="1"/>
        <v>16.116119619350908</v>
      </c>
      <c r="H8" s="3">
        <f t="shared" si="2"/>
        <v>55.722951459327433</v>
      </c>
      <c r="I8" s="2">
        <v>89.1</v>
      </c>
      <c r="J8" s="2">
        <v>1164</v>
      </c>
      <c r="K8" s="2">
        <v>787</v>
      </c>
      <c r="L8" s="2">
        <v>19.2</v>
      </c>
      <c r="M8" s="12">
        <f t="shared" si="3"/>
        <v>2.8639579600217138</v>
      </c>
      <c r="N8" s="6">
        <f t="shared" si="4"/>
        <v>32.135773168032742</v>
      </c>
      <c r="O8" s="6">
        <f t="shared" si="5"/>
        <v>65.000268871945551</v>
      </c>
      <c r="P8" s="13">
        <f t="shared" si="6"/>
        <v>63.781011269002889</v>
      </c>
      <c r="Q8" s="13">
        <f t="shared" si="7"/>
        <v>18.931844544038082</v>
      </c>
      <c r="R8" s="10">
        <f t="shared" si="8"/>
        <v>3050.4999999999995</v>
      </c>
      <c r="S8" s="11">
        <v>7.5</v>
      </c>
    </row>
    <row r="9" spans="1:19" x14ac:dyDescent="0.25">
      <c r="A9" s="2" t="s">
        <v>18</v>
      </c>
      <c r="B9" s="2">
        <v>130</v>
      </c>
      <c r="C9" s="2">
        <v>35.5</v>
      </c>
      <c r="D9" s="2">
        <v>104</v>
      </c>
      <c r="E9" s="2">
        <v>3.5</v>
      </c>
      <c r="F9" s="3">
        <f t="shared" si="0"/>
        <v>46.266029490950167</v>
      </c>
      <c r="G9" s="3">
        <f t="shared" si="1"/>
        <v>20.833279797702176</v>
      </c>
      <c r="H9" s="3">
        <f t="shared" si="2"/>
        <v>32.900690711347657</v>
      </c>
      <c r="I9" s="2">
        <v>65.900000000000006</v>
      </c>
      <c r="J9" s="2">
        <v>291</v>
      </c>
      <c r="K9" s="2">
        <v>197</v>
      </c>
      <c r="L9" s="2">
        <v>9.9</v>
      </c>
      <c r="M9" s="12">
        <f t="shared" si="3"/>
        <v>7.9711527725479359</v>
      </c>
      <c r="N9" s="6">
        <f t="shared" si="4"/>
        <v>30.271018295907986</v>
      </c>
      <c r="O9" s="6">
        <f t="shared" si="5"/>
        <v>61.757828931544068</v>
      </c>
      <c r="P9" s="13">
        <f t="shared" si="6"/>
        <v>43.317330610198745</v>
      </c>
      <c r="Q9" s="13">
        <f t="shared" si="7"/>
        <v>23.106661920501935</v>
      </c>
      <c r="R9" s="10">
        <f t="shared" si="8"/>
        <v>836.8</v>
      </c>
      <c r="S9" s="11">
        <v>6.6</v>
      </c>
    </row>
    <row r="10" spans="1:19" x14ac:dyDescent="0.25">
      <c r="A10" s="2" t="s">
        <v>19</v>
      </c>
      <c r="B10" s="2">
        <v>68.2</v>
      </c>
      <c r="C10" s="2">
        <v>27.5</v>
      </c>
      <c r="D10" s="2">
        <v>112</v>
      </c>
      <c r="E10" s="2">
        <v>5.5</v>
      </c>
      <c r="F10" s="3">
        <f t="shared" si="0"/>
        <v>31.870607220741633</v>
      </c>
      <c r="G10" s="3">
        <f t="shared" si="1"/>
        <v>21.190883931238151</v>
      </c>
      <c r="H10" s="3">
        <f t="shared" si="2"/>
        <v>46.938508848020213</v>
      </c>
      <c r="I10" s="2">
        <v>105</v>
      </c>
      <c r="J10" s="2">
        <v>217</v>
      </c>
      <c r="K10" s="2">
        <v>154</v>
      </c>
      <c r="L10" s="2">
        <v>13</v>
      </c>
      <c r="M10" s="12">
        <f t="shared" si="3"/>
        <v>15.286114941357567</v>
      </c>
      <c r="N10" s="6">
        <f t="shared" si="4"/>
        <v>28.480894749027097</v>
      </c>
      <c r="O10" s="6">
        <f t="shared" si="5"/>
        <v>56.232990309615339</v>
      </c>
      <c r="P10" s="13">
        <f t="shared" si="6"/>
        <v>57.533950813639294</v>
      </c>
      <c r="Q10" s="13">
        <f t="shared" si="7"/>
        <v>29.526562315871114</v>
      </c>
      <c r="R10" s="10">
        <f t="shared" si="8"/>
        <v>702.2</v>
      </c>
      <c r="S10" s="11">
        <v>6.8</v>
      </c>
    </row>
    <row r="11" spans="1:19" x14ac:dyDescent="0.25">
      <c r="A11" s="2" t="s">
        <v>20</v>
      </c>
      <c r="B11" s="2">
        <v>101</v>
      </c>
      <c r="C11" s="2">
        <v>61.7</v>
      </c>
      <c r="D11" s="2">
        <v>370</v>
      </c>
      <c r="E11" s="2">
        <v>18.3</v>
      </c>
      <c r="F11" s="3">
        <f t="shared" si="0"/>
        <v>18.891530068343648</v>
      </c>
      <c r="G11" s="3">
        <f t="shared" si="1"/>
        <v>19.030111795551598</v>
      </c>
      <c r="H11" s="3">
        <f t="shared" si="2"/>
        <v>62.078358136104747</v>
      </c>
      <c r="I11" s="2">
        <v>203</v>
      </c>
      <c r="J11" s="2">
        <v>643</v>
      </c>
      <c r="K11" s="2">
        <v>432</v>
      </c>
      <c r="L11" s="2">
        <v>13.6</v>
      </c>
      <c r="M11" s="12">
        <f t="shared" si="3"/>
        <v>10.845064068172123</v>
      </c>
      <c r="N11" s="6">
        <f t="shared" si="4"/>
        <v>29.318714007032401</v>
      </c>
      <c r="O11" s="6">
        <f t="shared" si="5"/>
        <v>59.836221924795481</v>
      </c>
      <c r="P11" s="13">
        <f t="shared" si="6"/>
        <v>71.593414033880549</v>
      </c>
      <c r="Q11" s="13">
        <f t="shared" si="7"/>
        <v>25.50442107168832</v>
      </c>
      <c r="R11" s="10">
        <f t="shared" si="8"/>
        <v>1842.6</v>
      </c>
      <c r="S11" s="11">
        <v>6.8</v>
      </c>
    </row>
    <row r="12" spans="1:19" x14ac:dyDescent="0.25">
      <c r="A12" s="2" t="s">
        <v>21</v>
      </c>
      <c r="B12" s="2">
        <v>122</v>
      </c>
      <c r="C12" s="2">
        <v>74</v>
      </c>
      <c r="D12" s="2">
        <v>434</v>
      </c>
      <c r="E12" s="2">
        <v>15.2</v>
      </c>
      <c r="F12" s="3">
        <f t="shared" si="0"/>
        <v>19.361692998652433</v>
      </c>
      <c r="G12" s="3">
        <f t="shared" si="1"/>
        <v>19.365362644804055</v>
      </c>
      <c r="H12" s="3">
        <f t="shared" si="2"/>
        <v>61.272944356543505</v>
      </c>
      <c r="I12" s="2">
        <v>179</v>
      </c>
      <c r="J12" s="2">
        <v>643</v>
      </c>
      <c r="K12" s="2">
        <v>557</v>
      </c>
      <c r="L12" s="2">
        <v>17.399999999999999</v>
      </c>
      <c r="M12" s="12">
        <f t="shared" si="3"/>
        <v>8.9039085085557996</v>
      </c>
      <c r="N12" s="6">
        <f t="shared" si="4"/>
        <v>35.197185677056247</v>
      </c>
      <c r="O12" s="6">
        <f t="shared" si="5"/>
        <v>55.898905814387945</v>
      </c>
      <c r="P12" s="13">
        <f t="shared" si="6"/>
        <v>70.955625678945538</v>
      </c>
      <c r="Q12" s="13">
        <f t="shared" si="7"/>
        <v>26.502501347083928</v>
      </c>
      <c r="R12" s="10">
        <f t="shared" si="8"/>
        <v>2041.6000000000001</v>
      </c>
      <c r="S12" s="11">
        <v>7.3</v>
      </c>
    </row>
    <row r="13" spans="1:19" x14ac:dyDescent="0.25">
      <c r="A13" s="2" t="s">
        <v>22</v>
      </c>
      <c r="B13" s="2">
        <v>162</v>
      </c>
      <c r="C13" s="2">
        <v>56.3</v>
      </c>
      <c r="D13" s="2">
        <v>322</v>
      </c>
      <c r="E13" s="2">
        <v>11.7</v>
      </c>
      <c r="F13" s="3">
        <f t="shared" si="0"/>
        <v>29.916632945501807</v>
      </c>
      <c r="G13" s="3">
        <f t="shared" si="1"/>
        <v>17.144171751274808</v>
      </c>
      <c r="H13" s="3">
        <f t="shared" si="2"/>
        <v>52.939195303223379</v>
      </c>
      <c r="I13" s="2">
        <v>143</v>
      </c>
      <c r="J13" s="2">
        <v>589</v>
      </c>
      <c r="K13" s="2">
        <v>528</v>
      </c>
      <c r="L13" s="2">
        <v>13</v>
      </c>
      <c r="M13" s="12">
        <f t="shared" si="3"/>
        <v>7.7707019751563537</v>
      </c>
      <c r="N13" s="6">
        <f t="shared" si="4"/>
        <v>36.448799136157163</v>
      </c>
      <c r="O13" s="6">
        <f t="shared" si="5"/>
        <v>55.780498888686481</v>
      </c>
      <c r="P13" s="13">
        <f t="shared" si="6"/>
        <v>61.511281178860784</v>
      </c>
      <c r="Q13" s="13">
        <f t="shared" si="7"/>
        <v>25.995101543234938</v>
      </c>
      <c r="R13" s="10">
        <f t="shared" si="8"/>
        <v>1825</v>
      </c>
      <c r="S13" s="11">
        <v>6.6</v>
      </c>
    </row>
    <row r="14" spans="1:19" x14ac:dyDescent="0.25">
      <c r="A14" s="8" t="s">
        <v>33</v>
      </c>
      <c r="B14" s="2">
        <v>100</v>
      </c>
      <c r="C14" s="2">
        <v>0</v>
      </c>
      <c r="D14" s="2">
        <v>0</v>
      </c>
      <c r="E14" s="2">
        <v>0</v>
      </c>
      <c r="F14" s="3">
        <f t="shared" si="0"/>
        <v>100</v>
      </c>
      <c r="G14" s="3">
        <f t="shared" si="1"/>
        <v>0</v>
      </c>
      <c r="H14" s="3">
        <f t="shared" si="2"/>
        <v>0</v>
      </c>
      <c r="I14" s="2">
        <v>0</v>
      </c>
      <c r="J14" s="2">
        <v>0</v>
      </c>
      <c r="K14" s="2">
        <v>528</v>
      </c>
      <c r="L14" s="2">
        <v>0</v>
      </c>
      <c r="M14" s="12">
        <f t="shared" si="3"/>
        <v>0</v>
      </c>
      <c r="N14" s="6">
        <f t="shared" si="4"/>
        <v>100</v>
      </c>
      <c r="O14" s="6">
        <f t="shared" si="5"/>
        <v>0</v>
      </c>
      <c r="P14" s="13">
        <f t="shared" si="6"/>
        <v>0</v>
      </c>
      <c r="Q14" s="13">
        <f t="shared" si="7"/>
        <v>50</v>
      </c>
      <c r="R14" s="10">
        <f t="shared" si="8"/>
        <v>628</v>
      </c>
      <c r="S14" s="11">
        <v>7.4</v>
      </c>
    </row>
    <row r="15" spans="1:19" x14ac:dyDescent="0.25">
      <c r="A15" s="8" t="s">
        <v>34</v>
      </c>
      <c r="B15" s="2">
        <v>0</v>
      </c>
      <c r="C15" s="2">
        <v>38</v>
      </c>
      <c r="D15" s="2">
        <v>0</v>
      </c>
      <c r="E15" s="2">
        <v>0</v>
      </c>
      <c r="F15" s="3">
        <f t="shared" si="0"/>
        <v>0</v>
      </c>
      <c r="G15" s="3">
        <f t="shared" si="1"/>
        <v>100</v>
      </c>
      <c r="H15" s="3">
        <f t="shared" si="2"/>
        <v>0</v>
      </c>
      <c r="I15" s="2">
        <v>143</v>
      </c>
      <c r="J15" s="2">
        <v>0</v>
      </c>
      <c r="K15" s="2">
        <v>0</v>
      </c>
      <c r="L15" s="2">
        <v>0</v>
      </c>
      <c r="M15" s="12">
        <f t="shared" si="3"/>
        <v>100</v>
      </c>
      <c r="N15" s="6">
        <f t="shared" si="4"/>
        <v>0</v>
      </c>
      <c r="O15" s="6">
        <f t="shared" si="5"/>
        <v>0</v>
      </c>
      <c r="P15" s="13">
        <f t="shared" si="6"/>
        <v>50</v>
      </c>
      <c r="Q15" s="13">
        <f t="shared" si="7"/>
        <v>100</v>
      </c>
      <c r="R15" s="10">
        <f t="shared" si="8"/>
        <v>181</v>
      </c>
      <c r="S15" s="11">
        <v>7.4</v>
      </c>
    </row>
    <row r="16" spans="1:19" x14ac:dyDescent="0.25">
      <c r="A16" s="8" t="s">
        <v>35</v>
      </c>
      <c r="B16" s="2">
        <v>0</v>
      </c>
      <c r="C16" s="2">
        <v>0</v>
      </c>
      <c r="D16" s="2">
        <v>184</v>
      </c>
      <c r="E16" s="2">
        <v>12</v>
      </c>
      <c r="F16" s="3">
        <f t="shared" si="0"/>
        <v>0</v>
      </c>
      <c r="G16" s="3">
        <f t="shared" si="1"/>
        <v>0</v>
      </c>
      <c r="H16" s="3">
        <f t="shared" si="2"/>
        <v>100</v>
      </c>
      <c r="I16" s="2">
        <v>0</v>
      </c>
      <c r="J16" s="2">
        <v>589</v>
      </c>
      <c r="K16" s="2">
        <v>0</v>
      </c>
      <c r="L16" s="2">
        <v>13</v>
      </c>
      <c r="M16" s="12">
        <f t="shared" si="3"/>
        <v>0</v>
      </c>
      <c r="N16" s="6">
        <f t="shared" si="4"/>
        <v>0</v>
      </c>
      <c r="O16" s="6">
        <f t="shared" si="5"/>
        <v>100</v>
      </c>
      <c r="P16" s="13">
        <f t="shared" si="6"/>
        <v>100</v>
      </c>
      <c r="Q16" s="13">
        <f t="shared" si="7"/>
        <v>0</v>
      </c>
      <c r="R16" s="10">
        <f t="shared" si="8"/>
        <v>798</v>
      </c>
      <c r="S16" s="11">
        <v>7.2</v>
      </c>
    </row>
    <row r="17" spans="1:12" x14ac:dyDescent="0.25">
      <c r="A17" s="2"/>
      <c r="B17" s="2"/>
      <c r="C17" s="2"/>
      <c r="D17" s="2"/>
      <c r="E17" s="2"/>
      <c r="I17" s="2"/>
      <c r="J17" s="2"/>
      <c r="K17" s="2"/>
      <c r="L17" s="2"/>
    </row>
    <row r="19" spans="1:12" x14ac:dyDescent="0.25">
      <c r="A19" s="9" t="s">
        <v>29</v>
      </c>
    </row>
    <row r="20" spans="1:12" x14ac:dyDescent="0.25">
      <c r="A20" s="9" t="s">
        <v>30</v>
      </c>
    </row>
    <row r="21" spans="1:12" x14ac:dyDescent="0.25">
      <c r="A21" s="9" t="s">
        <v>31</v>
      </c>
    </row>
    <row r="22" spans="1:12" x14ac:dyDescent="0.25">
      <c r="A22" s="9" t="s">
        <v>32</v>
      </c>
    </row>
    <row r="23" spans="1:12" x14ac:dyDescent="0.25">
      <c r="A23" s="7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Durov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Pearson</dc:creator>
  <cp:lastModifiedBy>Sabrina Pearson</cp:lastModifiedBy>
  <dcterms:created xsi:type="dcterms:W3CDTF">2014-09-24T17:25:54Z</dcterms:created>
  <dcterms:modified xsi:type="dcterms:W3CDTF">2014-09-24T22:05:19Z</dcterms:modified>
</cp:coreProperties>
</file>